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anfsv01\LGWAN接続系共有\910_水道課\10_水道管理係\公表『経営比較分析表』\R5\報告\"/>
    </mc:Choice>
  </mc:AlternateContent>
  <workbookProtection workbookAlgorithmName="SHA-512" workbookHashValue="AG6d8B5S3WWaDuhNmWiYRcFxg0UdCE9A094fZY8xuKYpM4V9zLVV0Q9TjwabzwmsfRom8+1O2pcy7uy2atYeWw==" workbookSaltValue="kUFpZZacwvQ+P5yx9WIQu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<sst xmlns="http://schemas.openxmlformats.org/spreadsheetml/2006/main" count="228" uniqueCount="113">
  <si>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</si>
  <si>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</si>
  <si>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</si>
  <si>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</si>
  <si>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</si>
  <si>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</si>
  <si>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</si>
  <si>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</si>
  <si>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</si>
  <si>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</si>
  <si>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</si>
  <si>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</si>
  <si>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</si>
  <si>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</si>
  <si>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</si>
  <si>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</si>
  <si>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</si>
  <si>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</si>
  <si>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</si>
  <si>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</si>
  <si>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</si>
  <si>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</si>
  <si>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</si>
  <si>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</si>
  <si>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</si>
  <si>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</si>
  <si>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</si>
  <si>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</si>
  <si>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</si>
  <si>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</si>
  <si>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</si>
  <si>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</si>
  <si>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</si>
  <si>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</si>
  <si>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</si>
  <si>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</si>
  <si>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</si>
  <si>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</si>
  <si>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</si>
  <si>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</si>
  <si>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</si>
  <si>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</si>
  <si>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</si>
  <si>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</si>
  <si>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</si>
  <si>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</si>
  <si>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</si>
  <si>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</si>
  <si>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</si>
  <si>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</si>
  <si>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</si>
  <si>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</si>
  <si>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</si>
  <si>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</si>
  <si>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</si>
  <si>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</si>
  <si>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</si>
  <si>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</si>
  <si>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</si>
  <si>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</si>
  <si>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</si>
  <si>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</si>
  <si>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</si>
  <si>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</si>
  <si>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</si>
  <si>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</si>
  <si>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</si>
  <si>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</si>
  <si>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</si>
  <si>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</si>
  <si>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</si>
  <si>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</si>
  <si>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</si>
  <si>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</si>
  <si>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</si>
  <si>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</si>
  <si>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</si>
  <si>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</si>
  <si>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</si>
  <si>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</si>
  <si>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</si>
  <si>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</si>
  <si>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</si>
  <si>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</si>
  <si>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</si>
  <si>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</si>
  <si>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</si>
  <si>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</si>
  <si>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</si>
  <si>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</si>
  <si>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</si>
  <si>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</si>
  <si>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</si>
  <si>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</si>
  <si>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</si>
  <si>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</si>
  <si>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</si>
  <si>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</si>
  <si>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</si>
  <si>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</si>
  <si>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</si>
  <si>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</si>
  <si>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</si>
  <si>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</si>
  <si>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</si>
  <si>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</si>
  <si>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</si>
  <si>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</si>
  <si>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</si>
  <si>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</si>
  <si>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今後は、平成30年度に策定した「アセットマネジメント」により、耐用年数に達し更新時期を迎える管路の更新事業費の平準化を図りつつ財源確保や経営に与える影響を踏まえた上で計画的かつ効率的な管路更新に取り組む必要がある。これにより漏水等が減少し有収率が上昇することで給水収益の改善（経常収支比率の向上）が見込まれる。
　しかし、令和５年度から上伊那広域水道用水企業団が値上げすることから受水費は増加、今後物価上昇により経費が増加すると料金回収率、給水原価は悪化していく。
　給水原価の削減に取り組んだうえで、適正な供給単価（水道料金）について検討し将来に渡ってサービスの提供が安定的に維持できるよう経営基盤を強化していく必要がある。</t>
    <rPh sb="198" eb="200">
      <t>コンゴ</t>
    </rPh>
    <phoneticPr fontId="4"/>
  </si>
  <si>
    <t>　”有形固定資産減価償却率”は若干の増加傾向を示している。これは取得した資産の減価償却が毎年進んでいることを示しており、時間の経過とともに資産の老朽化が進んでいることがわかる。
　また、法定耐用年数を超えた管路延長の割合を表す”管路経年化率”は同水準で推移している。
　一方で、補助金を活用した重要給水施設排水管布設替工事により老朽管路の更新を行っていることにより、”管路更新率”は若干ではあるが改善している。
　今後も管路の更新計画および整備計画により、財政的な見通しと裏付けを得てから管路更新を実施していく。</t>
    <phoneticPr fontId="4"/>
  </si>
  <si>
    <t>□現状分析
　給水収益等で維持管理費や支払利息等の費用をどの程度賄えているかを表す”経常収支比率”は100％を超えており、収支上は黒字で累積欠損金は生じていないようにみえる。当年度は経常費用が増加したため前年度比0.42ポイント減少した。
　給水に係る費用を給水収益でどれだけ賄えているかを表す”料金回収率”について、損益の基準となる100％を上回ったが、修繕費、委託料、受水費の増加により前年度比1.48ポイント減少した。
　短期的な債務に対する支払能力を表す指標である”流動比率”は基準である100％を上回り、流動負債の減少により前年度比9.45ポイント増加した。
　給水収益に対する企業債残高の割合である”企業債残高対給水収益比率”は増加しつつあるがこの要因となるのが、配水管布設替工事等による企業債の借入増加によるものである。
　施設の利用状況や適正規模を判断する指標である”施設利用率”は、年間総排水量の増加に伴い、前年度比1.08ポイント増加している。一方で給水収益に直結する”有収率”は前年度比1.13ポイント減少している。
■現状分析からみた課題
　料金回収率、給水原価は今後物価上昇により経費が増加すると料金回収率は100％を下回り、給水原価は増加する恐れがある。
　有収率は類似団体平均値よりも依然として低いことから引続き漏水等の対策に取り組む必要があると考えられる。平成30年度に策定済のアセットマネジメントを踏まえ、より効果的な管路更新を計画的に実施していきたい。
　</t>
    <rPh sb="88" eb="90">
      <t>ネンド</t>
    </rPh>
    <rPh sb="91" eb="93">
      <t>ケイジョウ</t>
    </rPh>
    <rPh sb="93" eb="95">
      <t>ヒヨウ</t>
    </rPh>
    <rPh sb="96" eb="98">
      <t>ゾウカ</t>
    </rPh>
    <rPh sb="104" eb="105">
      <t>ド</t>
    </rPh>
    <rPh sb="114" eb="116">
      <t>ゲンショウ</t>
    </rPh>
    <rPh sb="178" eb="181">
      <t>シュウゼンヒ</t>
    </rPh>
    <rPh sb="182" eb="185">
      <t>イタクリョウ</t>
    </rPh>
    <rPh sb="186" eb="188">
      <t>ジュスイ</t>
    </rPh>
    <rPh sb="188" eb="189">
      <t>ヒ</t>
    </rPh>
    <rPh sb="190" eb="192">
      <t>ゾウカ</t>
    </rPh>
    <rPh sb="197" eb="198">
      <t>ド</t>
    </rPh>
    <rPh sb="207" eb="209">
      <t>ゲンショウ</t>
    </rPh>
    <rPh sb="257" eb="259">
      <t>リュウドウ</t>
    </rPh>
    <rPh sb="259" eb="261">
      <t>フサイ</t>
    </rPh>
    <rPh sb="262" eb="264">
      <t>ゲンショウ</t>
    </rPh>
    <rPh sb="267" eb="270">
      <t>ゼンネンド</t>
    </rPh>
    <rPh sb="270" eb="271">
      <t>ヒ</t>
    </rPh>
    <rPh sb="279" eb="281">
      <t>ゾウカ</t>
    </rPh>
    <rPh sb="407" eb="409">
      <t>ゾウカ</t>
    </rPh>
    <rPh sb="415" eb="416">
      <t>ド</t>
    </rPh>
    <rPh sb="425" eb="427">
      <t>ゾウカ</t>
    </rPh>
    <rPh sb="452" eb="453">
      <t>ド</t>
    </rPh>
    <rPh sb="462" eb="464">
      <t>ゲンショウ</t>
    </rPh>
    <rPh sb="483" eb="485">
      <t>リョウキン</t>
    </rPh>
    <rPh sb="485" eb="487">
      <t>カイシュウ</t>
    </rPh>
    <rPh sb="487" eb="488">
      <t>リツ</t>
    </rPh>
    <rPh sb="489" eb="491">
      <t>キュウスイ</t>
    </rPh>
    <rPh sb="491" eb="493">
      <t>ゲンカ</t>
    </rPh>
    <rPh sb="494" eb="496">
      <t>コンゴ</t>
    </rPh>
    <rPh sb="496" eb="500">
      <t>ブッカジョウショウ</t>
    </rPh>
    <rPh sb="506" eb="508">
      <t>ゾウカ</t>
    </rPh>
    <rPh sb="511" eb="513">
      <t>リョウキン</t>
    </rPh>
    <rPh sb="513" eb="515">
      <t>カイシュウ</t>
    </rPh>
    <rPh sb="515" eb="516">
      <t>リツ</t>
    </rPh>
    <rPh sb="522" eb="524">
      <t>シタマワ</t>
    </rPh>
    <rPh sb="526" eb="528">
      <t>キュウスイ</t>
    </rPh>
    <rPh sb="528" eb="530">
      <t>ゲンカ</t>
    </rPh>
    <rPh sb="531" eb="533">
      <t>ゾウカ</t>
    </rPh>
    <rPh sb="535" eb="536">
      <t>オソ</t>
    </rPh>
    <rPh sb="543" eb="546">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</si>
</sst>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0.14000000000000001</c:v>
                </c:pt>
                <c:pt idx="1">
                  <c:v>0.21</c:v>
                </c:pt>
                <c:pt idx="2">
                  <c:v>0.35</c:v>
                </c:pt>
                <c:pt idx="3">
                  <c:v>0.77</c:v>
                </c:pt>
                <c:pt idx="4">
                  <c:v>0.81</c:v>
                </c:pt>
              </c:numCache>
            </c:numRef>
          </c:val>
          <c:extLst>
            <c:ext xmlns:c16="http://schemas.microsoft.com/office/drawing/2014/chart" uri="{C3380CC4-5D6E-409C-BE32-E72D297353CC}">
              <c16:uniqueId val="{00000000-B770-463E-8D4A-B1F8682C61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B770-463E-8D4A-B1F8682C61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64.400000000000006</c:v>
                </c:pt>
                <c:pt idx="1">
                  <c:v>66.42</c:v>
                </c:pt>
                <c:pt idx="2">
                  <c:v>67.7</c:v>
                </c:pt>
                <c:pt idx="3">
                  <c:v>65.22</c:v>
                </c:pt>
                <c:pt idx="4">
                  <c:v>66.3</c:v>
                </c:pt>
              </c:numCache>
            </c:numRef>
          </c:val>
          <c:extLst>
            <c:ext xmlns:c16="http://schemas.microsoft.com/office/drawing/2014/chart" uri="{C3380CC4-5D6E-409C-BE32-E72D297353CC}">
              <c16:uniqueId val="{00000000-3DC9-4655-A69A-34C3C68017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3DC9-4655-A69A-34C3C68017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81.22</c:v>
                </c:pt>
                <c:pt idx="1">
                  <c:v>78.489999999999995</c:v>
                </c:pt>
                <c:pt idx="2">
                  <c:v>77.27</c:v>
                </c:pt>
                <c:pt idx="3">
                  <c:v>79.900000000000006</c:v>
                </c:pt>
                <c:pt idx="4">
                  <c:v>78.77</c:v>
                </c:pt>
              </c:numCache>
            </c:numRef>
          </c:val>
          <c:extLst>
            <c:ext xmlns:c16="http://schemas.microsoft.com/office/drawing/2014/chart" uri="{C3380CC4-5D6E-409C-BE32-E72D297353CC}">
              <c16:uniqueId val="{00000000-B25B-4872-BEC8-35AA5D6CA7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B25B-4872-BEC8-35AA5D6CA7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103.24</c:v>
                </c:pt>
                <c:pt idx="1">
                  <c:v>104.26</c:v>
                </c:pt>
                <c:pt idx="2">
                  <c:v>107.89</c:v>
                </c:pt>
                <c:pt idx="3">
                  <c:v>107.77</c:v>
                </c:pt>
                <c:pt idx="4">
                  <c:v>107.35</c:v>
                </c:pt>
              </c:numCache>
            </c:numRef>
          </c:val>
          <c:extLst>
            <c:ext xmlns:c16="http://schemas.microsoft.com/office/drawing/2014/chart" uri="{C3380CC4-5D6E-409C-BE32-E72D297353CC}">
              <c16:uniqueId val="{00000000-CCB5-4A87-9FBF-738B4BAEB04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CCB5-4A87-9FBF-738B4BAEB04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42.78</c:v>
                </c:pt>
                <c:pt idx="1">
                  <c:v>44.7</c:v>
                </c:pt>
                <c:pt idx="2">
                  <c:v>45.98</c:v>
                </c:pt>
                <c:pt idx="3">
                  <c:v>47.27</c:v>
                </c:pt>
                <c:pt idx="4">
                  <c:v>48.23</c:v>
                </c:pt>
              </c:numCache>
            </c:numRef>
          </c:val>
          <c:extLst>
            <c:ext xmlns:c16="http://schemas.microsoft.com/office/drawing/2014/chart" uri="{C3380CC4-5D6E-409C-BE32-E72D297353CC}">
              <c16:uniqueId val="{00000000-7AAD-4D9B-AE59-7ED0E24F9ED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7AAD-4D9B-AE59-7ED0E24F9ED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21.61</c:v>
                </c:pt>
                <c:pt idx="1">
                  <c:v>23.25</c:v>
                </c:pt>
                <c:pt idx="2">
                  <c:v>22.81</c:v>
                </c:pt>
                <c:pt idx="3">
                  <c:v>23.43</c:v>
                </c:pt>
                <c:pt idx="4">
                  <c:v>23.31</c:v>
                </c:pt>
              </c:numCache>
            </c:numRef>
          </c:val>
          <c:extLst>
            <c:ext xmlns:c16="http://schemas.microsoft.com/office/drawing/2014/chart" uri="{C3380CC4-5D6E-409C-BE32-E72D297353CC}">
              <c16:uniqueId val="{00000000-03FC-4707-A74A-CD14284E145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03FC-4707-A74A-CD14284E145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0C-46FD-9C71-0883FB530D1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700C-46FD-9C71-0883FB530D1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593.6</c:v>
                </c:pt>
                <c:pt idx="1">
                  <c:v>613.66</c:v>
                </c:pt>
                <c:pt idx="2">
                  <c:v>643.41</c:v>
                </c:pt>
                <c:pt idx="3">
                  <c:v>386.55</c:v>
                </c:pt>
                <c:pt idx="4">
                  <c:v>476</c:v>
                </c:pt>
              </c:numCache>
            </c:numRef>
          </c:val>
          <c:extLst>
            <c:ext xmlns:c16="http://schemas.microsoft.com/office/drawing/2014/chart" uri="{C3380CC4-5D6E-409C-BE32-E72D297353CC}">
              <c16:uniqueId val="{00000000-20E3-4CCF-AE7E-485A031448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20E3-4CCF-AE7E-485A031448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380.73</c:v>
                </c:pt>
                <c:pt idx="1">
                  <c:v>356.18</c:v>
                </c:pt>
                <c:pt idx="2">
                  <c:v>362.59</c:v>
                </c:pt>
                <c:pt idx="3">
                  <c:v>366.4</c:v>
                </c:pt>
                <c:pt idx="4">
                  <c:v>373.35</c:v>
                </c:pt>
              </c:numCache>
            </c:numRef>
          </c:val>
          <c:extLst>
            <c:ext xmlns:c16="http://schemas.microsoft.com/office/drawing/2014/chart" uri="{C3380CC4-5D6E-409C-BE32-E72D297353CC}">
              <c16:uniqueId val="{00000000-676D-4A6F-9ADB-45BAF848A99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676D-4A6F-9ADB-45BAF848A99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98.34</c:v>
                </c:pt>
                <c:pt idx="1">
                  <c:v>99.22</c:v>
                </c:pt>
                <c:pt idx="2">
                  <c:v>102.5</c:v>
                </c:pt>
                <c:pt idx="3">
                  <c:v>103.42</c:v>
                </c:pt>
                <c:pt idx="4">
                  <c:v>101.94</c:v>
                </c:pt>
              </c:numCache>
            </c:numRef>
          </c:val>
          <c:extLst>
            <c:ext xmlns:c16="http://schemas.microsoft.com/office/drawing/2014/chart" uri="{C3380CC4-5D6E-409C-BE32-E72D297353CC}">
              <c16:uniqueId val="{00000000-C9CD-4F65-8CB7-62A9E21133F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C9CD-4F65-8CB7-62A9E21133F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178.7</c:v>
                </c:pt>
                <c:pt idx="1">
                  <c:v>176.94</c:v>
                </c:pt>
                <c:pt idx="2">
                  <c:v>170.25</c:v>
                </c:pt>
                <c:pt idx="3">
                  <c:v>169.07</c:v>
                </c:pt>
                <c:pt idx="4">
                  <c:v>172.01</c:v>
                </c:pt>
              </c:numCache>
            </c:numRef>
          </c:val>
          <c:extLst>
            <c:ext xmlns:c16="http://schemas.microsoft.com/office/drawing/2014/chart" uri="{C3380CC4-5D6E-409C-BE32-E72D297353CC}">
              <c16:uniqueId val="{00000000-1237-4DF6-AAEB-6CED728179D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1237-4DF6-AAEB-6CED728179D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長野県　箕輪町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24662</v>
      </c>
      <c r="AM8" s="45"/>
      <c r="AN8" s="45"/>
      <c r="AO8" s="45"/>
      <c r="AP8" s="45"/>
      <c r="AQ8" s="45"/>
      <c r="AR8" s="45"/>
      <c r="AS8" s="45"/>
      <c r="AT8" s="46">
        <f>データ!$S$6</f>
        <v>85.91</v>
      </c>
      <c r="AU8" s="47"/>
      <c r="AV8" s="47"/>
      <c r="AW8" s="47"/>
      <c r="AX8" s="47"/>
      <c r="AY8" s="47"/>
      <c r="AZ8" s="47"/>
      <c r="BA8" s="47"/>
      <c r="BB8" s="48">
        <f>データ!$T$6</f>
        <v>287.07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73.92</v>
      </c>
      <c r="J10" s="47"/>
      <c r="K10" s="47"/>
      <c r="L10" s="47"/>
      <c r="M10" s="47"/>
      <c r="N10" s="47"/>
      <c r="O10" s="81"/>
      <c r="P10" s="48">
        <f>データ!$P$6</f>
        <v>94.05</v>
      </c>
      <c r="Q10" s="48"/>
      <c r="R10" s="48"/>
      <c r="S10" s="48"/>
      <c r="T10" s="48"/>
      <c r="U10" s="48"/>
      <c r="V10" s="48"/>
      <c r="W10" s="45">
        <f>データ!$Q$6</f>
        <v>2761</v>
      </c>
      <c r="X10" s="45"/>
      <c r="Y10" s="45"/>
      <c r="Z10" s="45"/>
      <c r="AA10" s="45"/>
      <c r="AB10" s="45"/>
      <c r="AC10" s="45"/>
      <c r="AD10" s="2"/>
      <c r="AE10" s="2"/>
      <c r="AF10" s="2"/>
      <c r="AG10" s="2"/>
      <c r="AH10" s="2"/>
      <c r="AI10" s="2"/>
      <c r="AJ10" s="2"/>
      <c r="AK10" s="2"/>
      <c r="AL10" s="45">
        <f>データ!$U$6</f>
        <v>23138</v>
      </c>
      <c r="AM10" s="45"/>
      <c r="AN10" s="45"/>
      <c r="AO10" s="45"/>
      <c r="AP10" s="45"/>
      <c r="AQ10" s="45"/>
      <c r="AR10" s="45"/>
      <c r="AS10" s="45"/>
      <c r="AT10" s="46">
        <f>データ!$V$6</f>
        <v>30.1</v>
      </c>
      <c r="AU10" s="47"/>
      <c r="AV10" s="47"/>
      <c r="AW10" s="47"/>
      <c r="AX10" s="47"/>
      <c r="AY10" s="47"/>
      <c r="AZ10" s="47"/>
      <c r="BA10" s="47"/>
      <c r="BB10" s="48">
        <f>データ!$W$6</f>
        <v>768.7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vonjKt3dNeTk0bM41zM4MYh5FcYX9RTc0Nh4G+hkjZD18I6TCIqlIWyMZt83iEZvmaf8bwhVQCg+pc/Go15mEw==" saltValue="Aq+cHKmxmMVskDCrKPyuW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203831</v>
      </c>
      <c r="D6" s="20">
        <f t="shared" si="3"/>
        <v>46</v>
      </c>
      <c r="E6" s="20">
        <f t="shared" si="3"/>
        <v>1</v>
      </c>
      <c r="F6" s="20">
        <f t="shared" si="3"/>
        <v>0</v>
      </c>
      <c r="G6" s="20">
        <f t="shared" si="3"/>
        <v>1</v>
      </c>
      <c r="H6" s="20" t="str">
        <f t="shared" si="3"/>
        <v>長野県　箕輪町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73.92</v>
      </c>
      <c r="P6" s="21">
        <f t="shared" si="3"/>
        <v>94.05</v>
      </c>
      <c r="Q6" s="21">
        <f t="shared" si="3"/>
        <v>2761</v>
      </c>
      <c r="R6" s="21">
        <f t="shared" si="3"/>
        <v>24662</v>
      </c>
      <c r="S6" s="21">
        <f t="shared" si="3"/>
        <v>85.91</v>
      </c>
      <c r="T6" s="21">
        <f t="shared" si="3"/>
        <v>287.07</v>
      </c>
      <c r="U6" s="21">
        <f t="shared" si="3"/>
        <v>23138</v>
      </c>
      <c r="V6" s="21">
        <f t="shared" si="3"/>
        <v>30.1</v>
      </c>
      <c r="W6" s="21">
        <f t="shared" si="3"/>
        <v>768.7</v>
      </c>
      <c r="X6" s="22">
        <f>IF(X7="",NA(),X7)</f>
        <v>103.24</v>
      </c>
      <c r="Y6" s="22">
        <f t="shared" ref="Y6:AG6" si="4">IF(Y7="",NA(),Y7)</f>
        <v>104.26</v>
      </c>
      <c r="Z6" s="22">
        <f t="shared" si="4"/>
        <v>107.89</v>
      </c>
      <c r="AA6" s="22">
        <f t="shared" si="4"/>
        <v>107.77</v>
      </c>
      <c r="AB6" s="22">
        <f t="shared" si="4"/>
        <v>107.35</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593.6</v>
      </c>
      <c r="AU6" s="22">
        <f t="shared" ref="AU6:BC6" si="6">IF(AU7="",NA(),AU7)</f>
        <v>613.66</v>
      </c>
      <c r="AV6" s="22">
        <f t="shared" si="6"/>
        <v>643.41</v>
      </c>
      <c r="AW6" s="22">
        <f t="shared" si="6"/>
        <v>386.55</v>
      </c>
      <c r="AX6" s="22">
        <f t="shared" si="6"/>
        <v>476</v>
      </c>
      <c r="AY6" s="22">
        <f t="shared" si="6"/>
        <v>369.69</v>
      </c>
      <c r="AZ6" s="22">
        <f t="shared" si="6"/>
        <v>379.08</v>
      </c>
      <c r="BA6" s="22">
        <f t="shared" si="6"/>
        <v>367.55</v>
      </c>
      <c r="BB6" s="22">
        <f t="shared" si="6"/>
        <v>378.56</v>
      </c>
      <c r="BC6" s="22">
        <f t="shared" si="6"/>
        <v>364.46</v>
      </c>
      <c r="BD6" s="21" t="str">
        <f>IF(BD7="","",IF(BD7="-","【-】","【"&amp;SUBSTITUTE(TEXT(BD7,"#,##0.00"),"-","△")&amp;"】"))</f>
        <v>【252.29】</v>
      </c>
      <c r="BE6" s="22">
        <f>IF(BE7="",NA(),BE7)</f>
        <v>380.73</v>
      </c>
      <c r="BF6" s="22">
        <f t="shared" ref="BF6:BN6" si="7">IF(BF7="",NA(),BF7)</f>
        <v>356.18</v>
      </c>
      <c r="BG6" s="22">
        <f t="shared" si="7"/>
        <v>362.59</v>
      </c>
      <c r="BH6" s="22">
        <f t="shared" si="7"/>
        <v>366.4</v>
      </c>
      <c r="BI6" s="22">
        <f t="shared" si="7"/>
        <v>373.35</v>
      </c>
      <c r="BJ6" s="22">
        <f t="shared" si="7"/>
        <v>402.99</v>
      </c>
      <c r="BK6" s="22">
        <f t="shared" si="7"/>
        <v>398.98</v>
      </c>
      <c r="BL6" s="22">
        <f t="shared" si="7"/>
        <v>418.68</v>
      </c>
      <c r="BM6" s="22">
        <f t="shared" si="7"/>
        <v>395.68</v>
      </c>
      <c r="BN6" s="22">
        <f t="shared" si="7"/>
        <v>403.72</v>
      </c>
      <c r="BO6" s="21" t="str">
        <f>IF(BO7="","",IF(BO7="-","【-】","【"&amp;SUBSTITUTE(TEXT(BO7,"#,##0.00"),"-","△")&amp;"】"))</f>
        <v>【268.07】</v>
      </c>
      <c r="BP6" s="22">
        <f>IF(BP7="",NA(),BP7)</f>
        <v>98.34</v>
      </c>
      <c r="BQ6" s="22">
        <f t="shared" ref="BQ6:BY6" si="8">IF(BQ7="",NA(),BQ7)</f>
        <v>99.22</v>
      </c>
      <c r="BR6" s="22">
        <f t="shared" si="8"/>
        <v>102.5</v>
      </c>
      <c r="BS6" s="22">
        <f t="shared" si="8"/>
        <v>103.42</v>
      </c>
      <c r="BT6" s="22">
        <f t="shared" si="8"/>
        <v>101.94</v>
      </c>
      <c r="BU6" s="22">
        <f t="shared" si="8"/>
        <v>98.66</v>
      </c>
      <c r="BV6" s="22">
        <f t="shared" si="8"/>
        <v>98.64</v>
      </c>
      <c r="BW6" s="22">
        <f t="shared" si="8"/>
        <v>94.78</v>
      </c>
      <c r="BX6" s="22">
        <f t="shared" si="8"/>
        <v>97.59</v>
      </c>
      <c r="BY6" s="22">
        <f t="shared" si="8"/>
        <v>92.17</v>
      </c>
      <c r="BZ6" s="21" t="str">
        <f>IF(BZ7="","",IF(BZ7="-","【-】","【"&amp;SUBSTITUTE(TEXT(BZ7,"#,##0.00"),"-","△")&amp;"】"))</f>
        <v>【97.47】</v>
      </c>
      <c r="CA6" s="22">
        <f>IF(CA7="",NA(),CA7)</f>
        <v>178.7</v>
      </c>
      <c r="CB6" s="22">
        <f t="shared" ref="CB6:CJ6" si="9">IF(CB7="",NA(),CB7)</f>
        <v>176.94</v>
      </c>
      <c r="CC6" s="22">
        <f t="shared" si="9"/>
        <v>170.25</v>
      </c>
      <c r="CD6" s="22">
        <f t="shared" si="9"/>
        <v>169.07</v>
      </c>
      <c r="CE6" s="22">
        <f t="shared" si="9"/>
        <v>172.01</v>
      </c>
      <c r="CF6" s="22">
        <f t="shared" si="9"/>
        <v>178.59</v>
      </c>
      <c r="CG6" s="22">
        <f t="shared" si="9"/>
        <v>178.92</v>
      </c>
      <c r="CH6" s="22">
        <f t="shared" si="9"/>
        <v>181.3</v>
      </c>
      <c r="CI6" s="22">
        <f t="shared" si="9"/>
        <v>181.71</v>
      </c>
      <c r="CJ6" s="22">
        <f t="shared" si="9"/>
        <v>188.51</v>
      </c>
      <c r="CK6" s="21" t="str">
        <f>IF(CK7="","",IF(CK7="-","【-】","【"&amp;SUBSTITUTE(TEXT(CK7,"#,##0.00"),"-","△")&amp;"】"))</f>
        <v>【174.75】</v>
      </c>
      <c r="CL6" s="22">
        <f>IF(CL7="",NA(),CL7)</f>
        <v>64.400000000000006</v>
      </c>
      <c r="CM6" s="22">
        <f t="shared" ref="CM6:CU6" si="10">IF(CM7="",NA(),CM7)</f>
        <v>66.42</v>
      </c>
      <c r="CN6" s="22">
        <f t="shared" si="10"/>
        <v>67.7</v>
      </c>
      <c r="CO6" s="22">
        <f t="shared" si="10"/>
        <v>65.22</v>
      </c>
      <c r="CP6" s="22">
        <f t="shared" si="10"/>
        <v>66.3</v>
      </c>
      <c r="CQ6" s="22">
        <f t="shared" si="10"/>
        <v>55.03</v>
      </c>
      <c r="CR6" s="22">
        <f t="shared" si="10"/>
        <v>55.14</v>
      </c>
      <c r="CS6" s="22">
        <f t="shared" si="10"/>
        <v>55.89</v>
      </c>
      <c r="CT6" s="22">
        <f t="shared" si="10"/>
        <v>55.72</v>
      </c>
      <c r="CU6" s="22">
        <f t="shared" si="10"/>
        <v>55.31</v>
      </c>
      <c r="CV6" s="21" t="str">
        <f>IF(CV7="","",IF(CV7="-","【-】","【"&amp;SUBSTITUTE(TEXT(CV7,"#,##0.00"),"-","△")&amp;"】"))</f>
        <v>【59.97】</v>
      </c>
      <c r="CW6" s="22">
        <f>IF(CW7="",NA(),CW7)</f>
        <v>81.22</v>
      </c>
      <c r="CX6" s="22">
        <f t="shared" ref="CX6:DF6" si="11">IF(CX7="",NA(),CX7)</f>
        <v>78.489999999999995</v>
      </c>
      <c r="CY6" s="22">
        <f t="shared" si="11"/>
        <v>77.27</v>
      </c>
      <c r="CZ6" s="22">
        <f t="shared" si="11"/>
        <v>79.900000000000006</v>
      </c>
      <c r="DA6" s="22">
        <f t="shared" si="11"/>
        <v>78.77</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42.78</v>
      </c>
      <c r="DI6" s="22">
        <f t="shared" ref="DI6:DQ6" si="12">IF(DI7="",NA(),DI7)</f>
        <v>44.7</v>
      </c>
      <c r="DJ6" s="22">
        <f t="shared" si="12"/>
        <v>45.98</v>
      </c>
      <c r="DK6" s="22">
        <f t="shared" si="12"/>
        <v>47.27</v>
      </c>
      <c r="DL6" s="22">
        <f t="shared" si="12"/>
        <v>48.23</v>
      </c>
      <c r="DM6" s="22">
        <f t="shared" si="12"/>
        <v>48.87</v>
      </c>
      <c r="DN6" s="22">
        <f t="shared" si="12"/>
        <v>49.92</v>
      </c>
      <c r="DO6" s="22">
        <f t="shared" si="12"/>
        <v>50.63</v>
      </c>
      <c r="DP6" s="22">
        <f t="shared" si="12"/>
        <v>51.29</v>
      </c>
      <c r="DQ6" s="22">
        <f t="shared" si="12"/>
        <v>52.2</v>
      </c>
      <c r="DR6" s="21" t="str">
        <f>IF(DR7="","",IF(DR7="-","【-】","【"&amp;SUBSTITUTE(TEXT(DR7,"#,##0.00"),"-","△")&amp;"】"))</f>
        <v>【51.51】</v>
      </c>
      <c r="DS6" s="22">
        <f>IF(DS7="",NA(),DS7)</f>
        <v>21.61</v>
      </c>
      <c r="DT6" s="22">
        <f t="shared" ref="DT6:EB6" si="13">IF(DT7="",NA(),DT7)</f>
        <v>23.25</v>
      </c>
      <c r="DU6" s="22">
        <f t="shared" si="13"/>
        <v>22.81</v>
      </c>
      <c r="DV6" s="22">
        <f t="shared" si="13"/>
        <v>23.43</v>
      </c>
      <c r="DW6" s="22">
        <f t="shared" si="13"/>
        <v>23.31</v>
      </c>
      <c r="DX6" s="22">
        <f t="shared" si="13"/>
        <v>14.85</v>
      </c>
      <c r="DY6" s="22">
        <f t="shared" si="13"/>
        <v>16.88</v>
      </c>
      <c r="DZ6" s="22">
        <f t="shared" si="13"/>
        <v>18.28</v>
      </c>
      <c r="EA6" s="22">
        <f t="shared" si="13"/>
        <v>19.61</v>
      </c>
      <c r="EB6" s="22">
        <f t="shared" si="13"/>
        <v>20.73</v>
      </c>
      <c r="EC6" s="21" t="str">
        <f>IF(EC7="","",IF(EC7="-","【-】","【"&amp;SUBSTITUTE(TEXT(EC7,"#,##0.00"),"-","△")&amp;"】"))</f>
        <v>【23.75】</v>
      </c>
      <c r="ED6" s="22">
        <f>IF(ED7="",NA(),ED7)</f>
        <v>0.14000000000000001</v>
      </c>
      <c r="EE6" s="22">
        <f t="shared" ref="EE6:EM6" si="14">IF(EE7="",NA(),EE7)</f>
        <v>0.21</v>
      </c>
      <c r="EF6" s="22">
        <f t="shared" si="14"/>
        <v>0.35</v>
      </c>
      <c r="EG6" s="22">
        <f t="shared" si="14"/>
        <v>0.77</v>
      </c>
      <c r="EH6" s="22">
        <f t="shared" si="14"/>
        <v>0.81</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203831</v>
      </c>
      <c r="D7" s="24">
        <v>46</v>
      </c>
      <c r="E7" s="24">
        <v>1</v>
      </c>
      <c r="F7" s="24">
        <v>0</v>
      </c>
      <c r="G7" s="24">
        <v>1</v>
      </c>
      <c r="H7" s="24" t="s">
        <v>93</v>
      </c>
      <c r="I7" s="24" t="s">
        <v>94</v>
      </c>
      <c r="J7" s="24" t="s">
        <v>95</v>
      </c>
      <c r="K7" s="24" t="s">
        <v>96</v>
      </c>
      <c r="L7" s="24" t="s">
        <v>97</v>
      </c>
      <c r="M7" s="24" t="s">
        <v>98</v>
      </c>
      <c r="N7" s="25" t="s">
        <v>99</v>
      </c>
      <c r="O7" s="25">
        <v>73.92</v>
      </c>
      <c r="P7" s="25">
        <v>94.05</v>
      </c>
      <c r="Q7" s="25">
        <v>2761</v>
      </c>
      <c r="R7" s="25">
        <v>24662</v>
      </c>
      <c r="S7" s="25">
        <v>85.91</v>
      </c>
      <c r="T7" s="25">
        <v>287.07</v>
      </c>
      <c r="U7" s="25">
        <v>23138</v>
      </c>
      <c r="V7" s="25">
        <v>30.1</v>
      </c>
      <c r="W7" s="25">
        <v>768.7</v>
      </c>
      <c r="X7" s="25">
        <v>103.24</v>
      </c>
      <c r="Y7" s="25">
        <v>104.26</v>
      </c>
      <c r="Z7" s="25">
        <v>107.89</v>
      </c>
      <c r="AA7" s="25">
        <v>107.77</v>
      </c>
      <c r="AB7" s="25">
        <v>107.35</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593.6</v>
      </c>
      <c r="AU7" s="25">
        <v>613.66</v>
      </c>
      <c r="AV7" s="25">
        <v>643.41</v>
      </c>
      <c r="AW7" s="25">
        <v>386.55</v>
      </c>
      <c r="AX7" s="25">
        <v>476</v>
      </c>
      <c r="AY7" s="25">
        <v>369.69</v>
      </c>
      <c r="AZ7" s="25">
        <v>379.08</v>
      </c>
      <c r="BA7" s="25">
        <v>367.55</v>
      </c>
      <c r="BB7" s="25">
        <v>378.56</v>
      </c>
      <c r="BC7" s="25">
        <v>364.46</v>
      </c>
      <c r="BD7" s="25">
        <v>252.29</v>
      </c>
      <c r="BE7" s="25">
        <v>380.73</v>
      </c>
      <c r="BF7" s="25">
        <v>356.18</v>
      </c>
      <c r="BG7" s="25">
        <v>362.59</v>
      </c>
      <c r="BH7" s="25">
        <v>366.4</v>
      </c>
      <c r="BI7" s="25">
        <v>373.35</v>
      </c>
      <c r="BJ7" s="25">
        <v>402.99</v>
      </c>
      <c r="BK7" s="25">
        <v>398.98</v>
      </c>
      <c r="BL7" s="25">
        <v>418.68</v>
      </c>
      <c r="BM7" s="25">
        <v>395.68</v>
      </c>
      <c r="BN7" s="25">
        <v>403.72</v>
      </c>
      <c r="BO7" s="25">
        <v>268.07</v>
      </c>
      <c r="BP7" s="25">
        <v>98.34</v>
      </c>
      <c r="BQ7" s="25">
        <v>99.22</v>
      </c>
      <c r="BR7" s="25">
        <v>102.5</v>
      </c>
      <c r="BS7" s="25">
        <v>103.42</v>
      </c>
      <c r="BT7" s="25">
        <v>101.94</v>
      </c>
      <c r="BU7" s="25">
        <v>98.66</v>
      </c>
      <c r="BV7" s="25">
        <v>98.64</v>
      </c>
      <c r="BW7" s="25">
        <v>94.78</v>
      </c>
      <c r="BX7" s="25">
        <v>97.59</v>
      </c>
      <c r="BY7" s="25">
        <v>92.17</v>
      </c>
      <c r="BZ7" s="25">
        <v>97.47</v>
      </c>
      <c r="CA7" s="25">
        <v>178.7</v>
      </c>
      <c r="CB7" s="25">
        <v>176.94</v>
      </c>
      <c r="CC7" s="25">
        <v>170.25</v>
      </c>
      <c r="CD7" s="25">
        <v>169.07</v>
      </c>
      <c r="CE7" s="25">
        <v>172.01</v>
      </c>
      <c r="CF7" s="25">
        <v>178.59</v>
      </c>
      <c r="CG7" s="25">
        <v>178.92</v>
      </c>
      <c r="CH7" s="25">
        <v>181.3</v>
      </c>
      <c r="CI7" s="25">
        <v>181.71</v>
      </c>
      <c r="CJ7" s="25">
        <v>188.51</v>
      </c>
      <c r="CK7" s="25">
        <v>174.75</v>
      </c>
      <c r="CL7" s="25">
        <v>64.400000000000006</v>
      </c>
      <c r="CM7" s="25">
        <v>66.42</v>
      </c>
      <c r="CN7" s="25">
        <v>67.7</v>
      </c>
      <c r="CO7" s="25">
        <v>65.22</v>
      </c>
      <c r="CP7" s="25">
        <v>66.3</v>
      </c>
      <c r="CQ7" s="25">
        <v>55.03</v>
      </c>
      <c r="CR7" s="25">
        <v>55.14</v>
      </c>
      <c r="CS7" s="25">
        <v>55.89</v>
      </c>
      <c r="CT7" s="25">
        <v>55.72</v>
      </c>
      <c r="CU7" s="25">
        <v>55.31</v>
      </c>
      <c r="CV7" s="25">
        <v>59.97</v>
      </c>
      <c r="CW7" s="25">
        <v>81.22</v>
      </c>
      <c r="CX7" s="25">
        <v>78.489999999999995</v>
      </c>
      <c r="CY7" s="25">
        <v>77.27</v>
      </c>
      <c r="CZ7" s="25">
        <v>79.900000000000006</v>
      </c>
      <c r="DA7" s="25">
        <v>78.77</v>
      </c>
      <c r="DB7" s="25">
        <v>81.900000000000006</v>
      </c>
      <c r="DC7" s="25">
        <v>81.39</v>
      </c>
      <c r="DD7" s="25">
        <v>81.27</v>
      </c>
      <c r="DE7" s="25">
        <v>81.260000000000005</v>
      </c>
      <c r="DF7" s="25">
        <v>80.36</v>
      </c>
      <c r="DG7" s="25">
        <v>89.76</v>
      </c>
      <c r="DH7" s="25">
        <v>42.78</v>
      </c>
      <c r="DI7" s="25">
        <v>44.7</v>
      </c>
      <c r="DJ7" s="25">
        <v>45.98</v>
      </c>
      <c r="DK7" s="25">
        <v>47.27</v>
      </c>
      <c r="DL7" s="25">
        <v>48.23</v>
      </c>
      <c r="DM7" s="25">
        <v>48.87</v>
      </c>
      <c r="DN7" s="25">
        <v>49.92</v>
      </c>
      <c r="DO7" s="25">
        <v>50.63</v>
      </c>
      <c r="DP7" s="25">
        <v>51.29</v>
      </c>
      <c r="DQ7" s="25">
        <v>52.2</v>
      </c>
      <c r="DR7" s="25">
        <v>51.51</v>
      </c>
      <c r="DS7" s="25">
        <v>21.61</v>
      </c>
      <c r="DT7" s="25">
        <v>23.25</v>
      </c>
      <c r="DU7" s="25">
        <v>22.81</v>
      </c>
      <c r="DV7" s="25">
        <v>23.43</v>
      </c>
      <c r="DW7" s="25">
        <v>23.31</v>
      </c>
      <c r="DX7" s="25">
        <v>14.85</v>
      </c>
      <c r="DY7" s="25">
        <v>16.88</v>
      </c>
      <c r="DZ7" s="25">
        <v>18.28</v>
      </c>
      <c r="EA7" s="25">
        <v>19.61</v>
      </c>
      <c r="EB7" s="25">
        <v>20.73</v>
      </c>
      <c r="EC7" s="25">
        <v>23.75</v>
      </c>
      <c r="ED7" s="25">
        <v>0.14000000000000001</v>
      </c>
      <c r="EE7" s="25">
        <v>0.21</v>
      </c>
      <c r="EF7" s="25">
        <v>0.35</v>
      </c>
      <c r="EG7" s="25">
        <v>0.77</v>
      </c>
      <c r="EH7" s="25">
        <v>0.81</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塩入 麻衣子</cp:lastModifiedBy>
  <cp:lastPrinted>2024-01-30T23:58:47Z</cp:lastPrinted>
  <dcterms:created xsi:type="dcterms:W3CDTF">2023-12-05T00:54:09Z</dcterms:created>
  <dcterms:modified xsi:type="dcterms:W3CDTF">2024-01-31T00:49:55Z</dcterms:modified>
  <cp:category/>
</cp:coreProperties>
</file>